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IMPSAT" sheetId="1" r:id="rId1"/>
    <sheet name="DATOS EST PATR" sheetId="2" r:id="rId2"/>
    <sheet name="DATOS EST RESULT" sheetId="3" r:id="rId3"/>
    <sheet name="CALCULOS" sheetId="4" r:id="rId4"/>
    <sheet name="RESPUESTAS" sheetId="5" r:id="rId5"/>
    <sheet name="Hoja5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<sst xmlns="http://schemas.openxmlformats.org/spreadsheetml/2006/main" count="71" uniqueCount="66">
  <si>
    <t>Manual de Estudio Programado</t>
  </si>
  <si>
    <t>ANALISIS FINANCIERO CON</t>
  </si>
  <si>
    <t>INFORMACION CONTABLE</t>
  </si>
  <si>
    <t>Carrera de Licenciado en Administración</t>
  </si>
  <si>
    <t>Escriba su respuesta</t>
  </si>
  <si>
    <t>IMPSAT FIBER NETWORKS</t>
  </si>
  <si>
    <t>(4) Incluye acciones preferidas y ganancias no realizadas por inversiones según (2)</t>
  </si>
  <si>
    <t>(3) Deuda de corto plazo y parte corriente de deuda de largo plazo</t>
  </si>
  <si>
    <t>(1) En compañías que contratan tiempo satelital</t>
  </si>
  <si>
    <t>Patrimonio neto (4)</t>
  </si>
  <si>
    <t>Participación minoritaria</t>
  </si>
  <si>
    <t>Total pasivo</t>
  </si>
  <si>
    <t>Otros pasivos no corrientes</t>
  </si>
  <si>
    <t>Préstamos</t>
  </si>
  <si>
    <t>Total pasivo corriente</t>
  </si>
  <si>
    <t>Préstamos (3)</t>
  </si>
  <si>
    <t>Impuesto diferido</t>
  </si>
  <si>
    <t>Anticipos clientes red de banda ancha</t>
  </si>
  <si>
    <t>Cuentas proveedor red de banda ancha</t>
  </si>
  <si>
    <t>Cuentas por pagar y otras</t>
  </si>
  <si>
    <t>Total activo</t>
  </si>
  <si>
    <t>Otros activos no corrientes</t>
  </si>
  <si>
    <t>Participación en El Sitio, Inc</t>
  </si>
  <si>
    <t>Participaciones varias (1)</t>
  </si>
  <si>
    <t>Red de banda ancha</t>
  </si>
  <si>
    <t>Bienes de uso</t>
  </si>
  <si>
    <t>Total activo corriente</t>
  </si>
  <si>
    <t>Demás activos corrientes</t>
  </si>
  <si>
    <t>Caja e inversiones transitorias</t>
  </si>
  <si>
    <t>(2) Participación de 15.4% del capital de El Sitio Inc, adquirida con un aporte de $ 21.5 y valuada</t>
  </si>
  <si>
    <t>a precio de mercado</t>
  </si>
  <si>
    <t>Costo de equipos vendidos</t>
  </si>
  <si>
    <t>Capacidad alquilada</t>
  </si>
  <si>
    <t>Otros costos</t>
  </si>
  <si>
    <t>Servicios contratados</t>
  </si>
  <si>
    <t>millones de Impsat Brasil y $ 5.0 de Impsat Argentina</t>
  </si>
  <si>
    <t>(2) En 1999 incluye ganancias por venta del negocio minorista de Internet a El Sitio: $ 8.9</t>
  </si>
  <si>
    <t>(1) Servicios contratados, capacidad alquilada, otros costos directos</t>
  </si>
  <si>
    <t>EBITDA</t>
  </si>
  <si>
    <t>Ganancia para acciones comunes</t>
  </si>
  <si>
    <t>Dividendos acciones preferidas</t>
  </si>
  <si>
    <t>Ganancia neta</t>
  </si>
  <si>
    <t>(Ganancia) pérdida minoritarios</t>
  </si>
  <si>
    <t>Intereses</t>
  </si>
  <si>
    <t>Otros ingresos (egresos)</t>
  </si>
  <si>
    <t>Impuesto a ganancias</t>
  </si>
  <si>
    <t>Ganancia (pérdida) operativa</t>
  </si>
  <si>
    <t>Depreciaciones y amortizaciones</t>
  </si>
  <si>
    <t>Gastos comerciales y generales</t>
  </si>
  <si>
    <t>Remuneraciones</t>
  </si>
  <si>
    <t>Costos y gastos directos (1)</t>
  </si>
  <si>
    <t>Ventas netas</t>
  </si>
  <si>
    <t>¿Cuáles son las características que pueden considerarse relevantes?</t>
  </si>
  <si>
    <t>¿La evolución del resultado es una buena base de evaluación del desempe-ño?</t>
  </si>
  <si>
    <t>¿Cómo se interpreta la composición de los activos y su relación con la evo-lución de las operaciones y las inversiones previstas?</t>
  </si>
  <si>
    <t>¿Cómo influye la evolución tecnológica en el rendimiento, considerando los posibles requerimientos de inversión por obsolescencia técnica?</t>
  </si>
  <si>
    <t>¿Por qué la dirección de la empresa, en su información, pone énfasis en que el plan de inversiones está financiado para los próximos años?</t>
  </si>
  <si>
    <t>¿El sector de negocios se dirige hacia una situación de mayor margen sobre ventas?</t>
  </si>
  <si>
    <t>Facultad de Ciencias Económicas - U.N.Cuyo</t>
  </si>
  <si>
    <t>Ricardo A. Fornero</t>
  </si>
  <si>
    <t>Planilla de apoyo para la solución del</t>
  </si>
  <si>
    <t>EJERCICIO DE AUTOEVALUACION</t>
  </si>
  <si>
    <t>Datos para solución en las hojas siguientes</t>
  </si>
  <si>
    <t>AFIC - Ejercicio de autoevaluación 14</t>
  </si>
  <si>
    <t>Los datos tienen una protección simple para prevenir el borrado accidental</t>
  </si>
  <si>
    <t>14  Impsat Fiber Networks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</si>
</sst>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color indexed="17"/>
      <name val="Bookman Old Style"/>
      <family val="1"/>
    </font>
    <font>
      <b/>
      <sz val="14"/>
      <color indexed="53"/>
      <name val="Bookman Old Style"/>
      <family val="1"/>
    </font>
    <font>
      <b/>
      <sz val="12"/>
      <color indexed="53"/>
      <name val="Bookman Old Style"/>
      <family val="1"/>
    </font>
    <font>
      <b/>
      <i/>
      <sz val="8"/>
      <name val="Arial"/>
      <family val="2"/>
    </font>
    <font>
      <b/>
      <i/>
      <sz val="10"/>
      <color indexed="17"/>
      <name val="Arial"/>
      <family val="2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/>
      <protection/>
    </xf>
    <xf numFmtId="164" fontId="0" fillId="0" borderId="4" xfId="15" applyNumberFormat="1" applyFont="1" applyBorder="1" applyAlignment="1" applyProtection="1">
      <alignment/>
      <protection/>
    </xf>
    <xf numFmtId="164" fontId="0" fillId="0" borderId="5" xfId="15" applyNumberFormat="1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164" fontId="6" fillId="0" borderId="4" xfId="15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164" fontId="6" fillId="0" borderId="5" xfId="15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4.7109375" style="0" customWidth="1"/>
    <col min="2" max="4" width="8.7109375" style="0" customWidth="1"/>
  </cols>
  <sheetData>
    <row r="1" ht="12.75">
      <c r="A1" s="3" t="s">
        <v>58</v>
      </c>
    </row>
    <row r="2" ht="12.75">
      <c r="A2" s="3" t="s">
        <v>3</v>
      </c>
    </row>
    <row r="3" s="4" customFormat="1" ht="6.75" customHeight="1">
      <c r="A3"/>
    </row>
    <row r="4" ht="6.75" customHeight="1"/>
    <row r="5" ht="18">
      <c r="A5" s="12" t="s">
        <v>1</v>
      </c>
    </row>
    <row r="6" ht="18">
      <c r="A6" s="12" t="s">
        <v>2</v>
      </c>
    </row>
    <row r="7" ht="15.75">
      <c r="A7" s="13" t="s">
        <v>0</v>
      </c>
    </row>
    <row r="8" ht="12.75">
      <c r="A8" s="4"/>
    </row>
    <row r="9" s="4" customFormat="1" ht="12.75">
      <c r="A9" s="28" t="s">
        <v>59</v>
      </c>
    </row>
    <row r="10" s="4" customFormat="1" ht="11.25">
      <c r="A10" s="29"/>
    </row>
    <row r="11" ht="12.75">
      <c r="A11" s="1" t="s">
        <v>60</v>
      </c>
    </row>
    <row r="12" ht="15.75">
      <c r="A12" s="11" t="s">
        <v>61</v>
      </c>
    </row>
    <row r="13" ht="15.75">
      <c r="A13" s="11" t="s">
        <v>65</v>
      </c>
    </row>
    <row r="14" ht="19.5" customHeight="1">
      <c r="A14" s="30" t="s">
        <v>62</v>
      </c>
    </row>
    <row r="15" ht="9.75" customHeight="1">
      <c r="A15" s="34" t="s">
        <v>64</v>
      </c>
    </row>
    <row r="16" ht="15.75">
      <c r="A16" s="31">
        <v>2002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"/>
    </sheetView>
  </sheetViews>
  <sheetFormatPr defaultColWidth="11.421875" defaultRowHeight="12.75"/>
  <cols>
    <col min="1" max="1" width="35.7109375" style="9" customWidth="1"/>
    <col min="2" max="23" width="8.7109375" style="9" customWidth="1"/>
    <col min="24" max="16384" width="11.421875" style="9" customWidth="1"/>
  </cols>
  <sheetData>
    <row r="1" spans="1:6" ht="12.75">
      <c r="A1" s="33" t="s">
        <v>63</v>
      </c>
      <c r="B1" s="10"/>
      <c r="C1" s="10"/>
      <c r="D1" s="10"/>
      <c r="E1" s="10"/>
      <c r="F1" s="10"/>
    </row>
    <row r="2" spans="1:6" ht="12.75">
      <c r="A2" s="33" t="s">
        <v>5</v>
      </c>
      <c r="B2" s="10"/>
      <c r="C2" s="10"/>
      <c r="D2" s="10"/>
      <c r="E2" s="10"/>
      <c r="F2" s="10"/>
    </row>
    <row r="3" spans="1:6" ht="12.75">
      <c r="A3" s="10"/>
      <c r="B3" s="10"/>
      <c r="C3" s="10"/>
      <c r="D3" s="10"/>
      <c r="E3" s="10"/>
      <c r="F3" s="10"/>
    </row>
    <row r="4" spans="1:6" ht="12.75">
      <c r="A4" s="16"/>
      <c r="B4" s="17">
        <v>1995</v>
      </c>
      <c r="C4" s="17">
        <v>1996</v>
      </c>
      <c r="D4" s="17">
        <v>1997</v>
      </c>
      <c r="E4" s="17">
        <v>1998</v>
      </c>
      <c r="F4" s="17">
        <v>1999</v>
      </c>
    </row>
    <row r="5" spans="1:6" ht="12.75">
      <c r="A5" s="18" t="s">
        <v>28</v>
      </c>
      <c r="B5" s="19">
        <v>6.2</v>
      </c>
      <c r="C5" s="19">
        <v>28.9</v>
      </c>
      <c r="D5" s="19">
        <v>10.4</v>
      </c>
      <c r="E5" s="19">
        <v>90</v>
      </c>
      <c r="F5" s="19">
        <v>97.5</v>
      </c>
    </row>
    <row r="6" spans="1:6" ht="12.75">
      <c r="A6" s="18" t="s">
        <v>27</v>
      </c>
      <c r="B6" s="19">
        <f>+B7-B5</f>
        <v>30.7</v>
      </c>
      <c r="C6" s="19">
        <f>+C7-C5</f>
        <v>39.4</v>
      </c>
      <c r="D6" s="19">
        <f>+D7-D5</f>
        <v>54.6</v>
      </c>
      <c r="E6" s="19">
        <f>+E7-E5</f>
        <v>69.1</v>
      </c>
      <c r="F6" s="19">
        <f>+F7-F5</f>
        <v>81.5</v>
      </c>
    </row>
    <row r="7" spans="1:6" ht="12.75">
      <c r="A7" s="21" t="s">
        <v>26</v>
      </c>
      <c r="B7" s="22">
        <v>36.9</v>
      </c>
      <c r="C7" s="22">
        <v>68.3</v>
      </c>
      <c r="D7" s="22">
        <v>65</v>
      </c>
      <c r="E7" s="22">
        <v>159.1</v>
      </c>
      <c r="F7" s="22">
        <v>179</v>
      </c>
    </row>
    <row r="8" spans="1:6" ht="12.75">
      <c r="A8" s="18" t="s">
        <v>25</v>
      </c>
      <c r="B8" s="19">
        <v>199.7</v>
      </c>
      <c r="C8" s="19">
        <v>227.1</v>
      </c>
      <c r="D8" s="19">
        <v>255.4</v>
      </c>
      <c r="E8" s="19">
        <v>330.7</v>
      </c>
      <c r="F8" s="19">
        <v>310.3</v>
      </c>
    </row>
    <row r="9" spans="1:6" ht="12.75">
      <c r="A9" s="18" t="s">
        <v>24</v>
      </c>
      <c r="B9" s="19"/>
      <c r="C9" s="19"/>
      <c r="D9" s="19"/>
      <c r="E9" s="19"/>
      <c r="F9" s="19">
        <v>71.9</v>
      </c>
    </row>
    <row r="10" spans="1:6" ht="12.75">
      <c r="A10" s="18" t="s">
        <v>23</v>
      </c>
      <c r="B10" s="19">
        <v>5.4</v>
      </c>
      <c r="C10" s="19">
        <v>9.3</v>
      </c>
      <c r="D10" s="19">
        <v>10.2</v>
      </c>
      <c r="E10" s="19">
        <v>10.7</v>
      </c>
      <c r="F10" s="19">
        <f>235.9-225.7</f>
        <v>10.200000000000017</v>
      </c>
    </row>
    <row r="11" spans="1:6" ht="12.75">
      <c r="A11" s="18" t="s">
        <v>22</v>
      </c>
      <c r="B11" s="19"/>
      <c r="C11" s="19"/>
      <c r="D11" s="19"/>
      <c r="E11" s="19"/>
      <c r="F11" s="19">
        <v>225.7</v>
      </c>
    </row>
    <row r="12" spans="1:6" ht="12.75">
      <c r="A12" s="18" t="s">
        <v>21</v>
      </c>
      <c r="B12" s="20">
        <f>+B13-B7-B8-B9-B10</f>
        <v>7.1</v>
      </c>
      <c r="C12" s="20">
        <f>+C13-C7-C8-C9-C10</f>
        <v>10.499999999999982</v>
      </c>
      <c r="D12" s="20">
        <f>+D13-D7-D8-D9-D10</f>
        <v>9.299999999999972</v>
      </c>
      <c r="E12" s="20">
        <f>+E13-E7-E8-E9-E10</f>
        <v>26.700000000000035</v>
      </c>
      <c r="F12" s="20">
        <f>+F13-F7-F8-F9-F10-F11</f>
        <v>31.199999999999875</v>
      </c>
    </row>
    <row r="13" spans="1:6" ht="12.75">
      <c r="A13" s="21" t="s">
        <v>20</v>
      </c>
      <c r="B13" s="22">
        <v>249.1</v>
      </c>
      <c r="C13" s="22">
        <v>315.2</v>
      </c>
      <c r="D13" s="22">
        <v>339.9</v>
      </c>
      <c r="E13" s="22">
        <v>527.2</v>
      </c>
      <c r="F13" s="22">
        <v>828.3</v>
      </c>
    </row>
    <row r="14" spans="1:6" ht="12.75">
      <c r="A14" s="18" t="s">
        <v>19</v>
      </c>
      <c r="B14" s="19">
        <f>+B19-SUM(B15:B18)</f>
        <v>31.30000000000001</v>
      </c>
      <c r="C14" s="19">
        <f>+C19-SUM(C15:C18)</f>
        <v>35.199999999999996</v>
      </c>
      <c r="D14" s="19">
        <f>+D19-SUM(D15:D18)</f>
        <v>43.00000000000001</v>
      </c>
      <c r="E14" s="19">
        <f>+E19-SUM(E15:E18)</f>
        <v>57.400000000000006</v>
      </c>
      <c r="F14" s="19">
        <f>+F19-SUM(F15:F18)</f>
        <v>83.1</v>
      </c>
    </row>
    <row r="15" spans="1:6" ht="12.75">
      <c r="A15" s="18" t="s">
        <v>18</v>
      </c>
      <c r="B15" s="19"/>
      <c r="C15" s="19"/>
      <c r="D15" s="19"/>
      <c r="E15" s="19"/>
      <c r="F15" s="19">
        <v>46.2</v>
      </c>
    </row>
    <row r="16" spans="1:6" ht="12.75">
      <c r="A16" s="18" t="s">
        <v>17</v>
      </c>
      <c r="B16" s="19"/>
      <c r="C16" s="19"/>
      <c r="D16" s="19"/>
      <c r="E16" s="19"/>
      <c r="F16" s="19">
        <v>23.2</v>
      </c>
    </row>
    <row r="17" spans="1:6" ht="12.75">
      <c r="A17" s="18" t="s">
        <v>16</v>
      </c>
      <c r="B17" s="19"/>
      <c r="C17" s="19"/>
      <c r="D17" s="19"/>
      <c r="E17" s="19">
        <v>0.1</v>
      </c>
      <c r="F17" s="19">
        <v>51.9</v>
      </c>
    </row>
    <row r="18" spans="1:6" ht="12.75">
      <c r="A18" s="18" t="s">
        <v>15</v>
      </c>
      <c r="B18" s="19">
        <v>97.5</v>
      </c>
      <c r="C18" s="19">
        <v>42.9</v>
      </c>
      <c r="D18" s="19">
        <v>60.4</v>
      </c>
      <c r="E18" s="19">
        <v>40.4</v>
      </c>
      <c r="F18" s="19">
        <v>38.7</v>
      </c>
    </row>
    <row r="19" spans="1:6" ht="12.75">
      <c r="A19" s="21" t="s">
        <v>14</v>
      </c>
      <c r="B19" s="22">
        <v>128.8</v>
      </c>
      <c r="C19" s="22">
        <v>78.1</v>
      </c>
      <c r="D19" s="22">
        <v>103.4</v>
      </c>
      <c r="E19" s="22">
        <v>97.9</v>
      </c>
      <c r="F19" s="22">
        <v>243.1</v>
      </c>
    </row>
    <row r="20" spans="1:6" ht="12.75">
      <c r="A20" s="18" t="s">
        <v>13</v>
      </c>
      <c r="B20" s="19">
        <v>30.2</v>
      </c>
      <c r="C20" s="19">
        <v>156.2</v>
      </c>
      <c r="D20" s="19">
        <v>159.7</v>
      </c>
      <c r="E20" s="19">
        <v>379.3</v>
      </c>
      <c r="F20" s="19">
        <v>399.4</v>
      </c>
    </row>
    <row r="21" spans="1:6" ht="12.75">
      <c r="A21" s="18" t="s">
        <v>12</v>
      </c>
      <c r="B21" s="20">
        <f>+B22-B19-B20</f>
        <v>6.199999999999978</v>
      </c>
      <c r="C21" s="20">
        <f>+C22-C19-C20</f>
        <v>3.8000000000000114</v>
      </c>
      <c r="D21" s="20">
        <f>+D22-D19-D20</f>
        <v>3.0000000000000284</v>
      </c>
      <c r="E21" s="20">
        <f>+E22-E19-E20</f>
        <v>3.400000000000034</v>
      </c>
      <c r="F21" s="20">
        <f>+F22-F19-F20</f>
        <v>16.5</v>
      </c>
    </row>
    <row r="22" spans="1:6" ht="12.75">
      <c r="A22" s="21" t="s">
        <v>11</v>
      </c>
      <c r="B22" s="22">
        <f>+B13-B23-B24</f>
        <v>165.2</v>
      </c>
      <c r="C22" s="22">
        <f>+C13-C23-C24</f>
        <v>238.1</v>
      </c>
      <c r="D22" s="22">
        <f>+D13-D23-D24</f>
        <v>266.1</v>
      </c>
      <c r="E22" s="22">
        <f>+E13-E23-E24</f>
        <v>480.6</v>
      </c>
      <c r="F22" s="22">
        <f>+F13-F23-F24</f>
        <v>659</v>
      </c>
    </row>
    <row r="23" spans="1:6" ht="12.75">
      <c r="A23" s="18" t="s">
        <v>10</v>
      </c>
      <c r="B23" s="19">
        <v>28.5</v>
      </c>
      <c r="C23" s="19">
        <v>30.2</v>
      </c>
      <c r="D23" s="19">
        <v>10.4</v>
      </c>
      <c r="E23" s="19">
        <v>13.1</v>
      </c>
      <c r="F23" s="19">
        <v>5</v>
      </c>
    </row>
    <row r="24" spans="1:6" ht="12.75">
      <c r="A24" s="25" t="s">
        <v>9</v>
      </c>
      <c r="B24" s="26">
        <v>55.4</v>
      </c>
      <c r="C24" s="26">
        <v>46.9</v>
      </c>
      <c r="D24" s="26">
        <v>63.4</v>
      </c>
      <c r="E24" s="26">
        <f>135-101.5</f>
        <v>33.5</v>
      </c>
      <c r="F24" s="26">
        <f>149+15.3</f>
        <v>164.3</v>
      </c>
    </row>
    <row r="25" spans="1:6" ht="12.75">
      <c r="A25" s="24"/>
      <c r="B25" s="24"/>
      <c r="C25" s="24"/>
      <c r="D25" s="24"/>
      <c r="E25" s="24"/>
      <c r="F25" s="24"/>
    </row>
    <row r="26" spans="1:6" ht="12.75">
      <c r="A26" s="24" t="s">
        <v>8</v>
      </c>
      <c r="B26" s="24"/>
      <c r="C26" s="24"/>
      <c r="D26" s="24"/>
      <c r="E26" s="24"/>
      <c r="F26" s="24"/>
    </row>
    <row r="27" spans="1:6" ht="12.75">
      <c r="A27" s="27" t="s">
        <v>29</v>
      </c>
      <c r="B27" s="24"/>
      <c r="C27" s="24"/>
      <c r="D27" s="24"/>
      <c r="E27" s="24"/>
      <c r="F27" s="24"/>
    </row>
    <row r="28" spans="1:6" ht="12.75">
      <c r="A28" s="27" t="s">
        <v>30</v>
      </c>
      <c r="B28" s="24"/>
      <c r="C28" s="24"/>
      <c r="D28" s="24"/>
      <c r="E28" s="24"/>
      <c r="F28" s="24"/>
    </row>
    <row r="29" spans="1:6" ht="12.75">
      <c r="A29" s="24" t="s">
        <v>7</v>
      </c>
      <c r="B29" s="24"/>
      <c r="C29" s="24"/>
      <c r="D29" s="24"/>
      <c r="E29" s="24"/>
      <c r="F29" s="24"/>
    </row>
    <row r="30" spans="1:6" ht="12.75">
      <c r="A30" s="24" t="s">
        <v>6</v>
      </c>
      <c r="B30" s="24"/>
      <c r="C30" s="24"/>
      <c r="D30" s="24"/>
      <c r="E30" s="24"/>
      <c r="F30" s="24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9" customWidth="1"/>
    <col min="2" max="6" width="8.7109375" style="9" customWidth="1"/>
    <col min="7" max="16384" width="11.421875" style="9" customWidth="1"/>
  </cols>
  <sheetData>
    <row r="1" spans="1:6" ht="12.75">
      <c r="A1" s="33" t="str">
        <f>+'DATOS EST PATR'!A1</f>
        <v>AFIC - Ejercicio de autoevaluación 14</v>
      </c>
      <c r="B1" s="10"/>
      <c r="C1" s="10"/>
      <c r="D1" s="10"/>
      <c r="E1" s="10"/>
      <c r="F1" s="10"/>
    </row>
    <row r="2" spans="1:6" ht="12.75">
      <c r="A2" s="33" t="str">
        <f>+'DATOS EST PATR'!A2</f>
        <v>IMPSAT FIBER NETWORKS</v>
      </c>
      <c r="B2" s="10"/>
      <c r="C2" s="10"/>
      <c r="D2" s="10"/>
      <c r="E2" s="10"/>
      <c r="F2" s="10"/>
    </row>
    <row r="3" spans="1:6" ht="12.75">
      <c r="A3" s="10"/>
      <c r="B3" s="10"/>
      <c r="C3" s="10"/>
      <c r="D3" s="10"/>
      <c r="E3" s="10"/>
      <c r="F3" s="10"/>
    </row>
    <row r="4" spans="1:6" ht="12.75">
      <c r="A4" s="16"/>
      <c r="B4" s="17">
        <v>1995</v>
      </c>
      <c r="C4" s="17">
        <v>1996</v>
      </c>
      <c r="D4" s="17">
        <v>1997</v>
      </c>
      <c r="E4" s="17">
        <v>1998</v>
      </c>
      <c r="F4" s="17">
        <v>1999</v>
      </c>
    </row>
    <row r="5" spans="1:6" ht="12.75">
      <c r="A5" s="18" t="s">
        <v>51</v>
      </c>
      <c r="B5" s="19">
        <v>105.6</v>
      </c>
      <c r="C5" s="19">
        <v>128.4</v>
      </c>
      <c r="D5" s="19">
        <v>161.1</v>
      </c>
      <c r="E5" s="19">
        <v>208.1</v>
      </c>
      <c r="F5" s="19">
        <v>228.5</v>
      </c>
    </row>
    <row r="6" spans="1:6" ht="12.75">
      <c r="A6" s="18" t="s">
        <v>50</v>
      </c>
      <c r="B6" s="19">
        <f>-SUM(B20:B23)</f>
        <v>-26.6</v>
      </c>
      <c r="C6" s="19">
        <f>-SUM(C20:C23)</f>
        <v>-35.7</v>
      </c>
      <c r="D6" s="19">
        <f>-SUM(D20:D23)</f>
        <v>-51.6</v>
      </c>
      <c r="E6" s="19">
        <f>-SUM(E20:E23)</f>
        <v>-67.39999999999999</v>
      </c>
      <c r="F6" s="19">
        <f>-SUM(F20:F23)</f>
        <v>-105.00000000000001</v>
      </c>
    </row>
    <row r="7" spans="1:6" ht="12.75">
      <c r="A7" s="18" t="s">
        <v>49</v>
      </c>
      <c r="B7" s="19">
        <v>-22.2</v>
      </c>
      <c r="C7" s="19">
        <v>-25.6</v>
      </c>
      <c r="D7" s="19">
        <v>-29.1</v>
      </c>
      <c r="E7" s="19">
        <v>-38.2</v>
      </c>
      <c r="F7" s="19">
        <v>-46.2</v>
      </c>
    </row>
    <row r="8" spans="1:6" ht="12.75">
      <c r="A8" s="18" t="s">
        <v>48</v>
      </c>
      <c r="B8" s="19">
        <v>-26.1</v>
      </c>
      <c r="C8" s="19">
        <v>-23</v>
      </c>
      <c r="D8" s="19">
        <v>-28.2</v>
      </c>
      <c r="E8" s="19">
        <v>-38.7</v>
      </c>
      <c r="F8" s="19">
        <v>-43.4</v>
      </c>
    </row>
    <row r="9" spans="1:6" ht="12.75">
      <c r="A9" s="18" t="s">
        <v>47</v>
      </c>
      <c r="B9" s="20">
        <v>-20.6</v>
      </c>
      <c r="C9" s="20">
        <v>-26.3</v>
      </c>
      <c r="D9" s="20">
        <v>-28.7</v>
      </c>
      <c r="E9" s="20">
        <v>-36.9</v>
      </c>
      <c r="F9" s="20">
        <v>-130.1</v>
      </c>
    </row>
    <row r="10" spans="1:6" ht="12.75">
      <c r="A10" s="21" t="s">
        <v>46</v>
      </c>
      <c r="B10" s="22">
        <f>SUM(B5:B9)</f>
        <v>10.099999999999994</v>
      </c>
      <c r="C10" s="22">
        <f>SUM(C5:C9)</f>
        <v>17.799999999999994</v>
      </c>
      <c r="D10" s="22">
        <f>SUM(D5:D9)</f>
        <v>23.500000000000004</v>
      </c>
      <c r="E10" s="22">
        <f>SUM(E5:E9)</f>
        <v>26.899999999999984</v>
      </c>
      <c r="F10" s="22">
        <f>SUM(F5:F9)</f>
        <v>-96.20000000000002</v>
      </c>
    </row>
    <row r="11" spans="1:6" ht="12.75">
      <c r="A11" s="18" t="s">
        <v>45</v>
      </c>
      <c r="B11" s="19">
        <v>0.7</v>
      </c>
      <c r="C11" s="19">
        <v>-3.5</v>
      </c>
      <c r="D11" s="19">
        <v>-5.3</v>
      </c>
      <c r="E11" s="19">
        <v>-3.8</v>
      </c>
      <c r="F11" s="19">
        <v>20.7</v>
      </c>
    </row>
    <row r="12" spans="1:6" ht="12.75">
      <c r="A12" s="18" t="s">
        <v>44</v>
      </c>
      <c r="B12" s="19">
        <f>1.8+0.5</f>
        <v>2.3</v>
      </c>
      <c r="C12" s="19">
        <f>0.9+1</f>
        <v>1.9</v>
      </c>
      <c r="D12" s="19">
        <f>-0.3-0.2</f>
        <v>-0.5</v>
      </c>
      <c r="E12" s="19">
        <f>0.7+0.7-1.3</f>
        <v>0.09999999999999987</v>
      </c>
      <c r="F12" s="19">
        <f>-8+15.3</f>
        <v>7.300000000000001</v>
      </c>
    </row>
    <row r="13" spans="1:6" ht="12.75">
      <c r="A13" s="18" t="s">
        <v>43</v>
      </c>
      <c r="B13" s="19">
        <v>-15.7</v>
      </c>
      <c r="C13" s="19">
        <v>-23.2</v>
      </c>
      <c r="D13" s="19">
        <v>-24.3</v>
      </c>
      <c r="E13" s="19">
        <v>-44.7</v>
      </c>
      <c r="F13" s="19">
        <v>-55.6</v>
      </c>
    </row>
    <row r="14" spans="1:6" ht="12.75">
      <c r="A14" s="18" t="s">
        <v>42</v>
      </c>
      <c r="B14" s="20">
        <v>-1.7</v>
      </c>
      <c r="C14" s="20">
        <v>-1.8</v>
      </c>
      <c r="D14" s="20">
        <v>-1</v>
      </c>
      <c r="E14" s="20">
        <v>-2.5</v>
      </c>
      <c r="F14" s="20">
        <v>6.2</v>
      </c>
    </row>
    <row r="15" spans="1:6" ht="12.75">
      <c r="A15" s="21" t="s">
        <v>41</v>
      </c>
      <c r="B15" s="22">
        <f>SUM(B10:B14)</f>
        <v>-4.300000000000005</v>
      </c>
      <c r="C15" s="22">
        <f>SUM(C10:C14)</f>
        <v>-8.800000000000008</v>
      </c>
      <c r="D15" s="22">
        <f>SUM(D10:D14)</f>
        <v>-7.599999999999998</v>
      </c>
      <c r="E15" s="22">
        <f>SUM(E10:E14)</f>
        <v>-24.000000000000018</v>
      </c>
      <c r="F15" s="22">
        <f>SUM(F10:F14)</f>
        <v>-117.60000000000001</v>
      </c>
    </row>
    <row r="16" spans="1:6" ht="12.75">
      <c r="A16" s="18" t="s">
        <v>40</v>
      </c>
      <c r="B16" s="19"/>
      <c r="C16" s="19"/>
      <c r="D16" s="19"/>
      <c r="E16" s="19">
        <v>-10</v>
      </c>
      <c r="F16" s="19">
        <v>-14</v>
      </c>
    </row>
    <row r="17" spans="1:6" ht="12.75">
      <c r="A17" s="18" t="s">
        <v>39</v>
      </c>
      <c r="B17" s="19">
        <f>+B15+B16</f>
        <v>-4.300000000000005</v>
      </c>
      <c r="C17" s="19">
        <f>+C15+C16</f>
        <v>-8.800000000000008</v>
      </c>
      <c r="D17" s="19">
        <f>+D15+D16</f>
        <v>-7.599999999999998</v>
      </c>
      <c r="E17" s="19">
        <f>+E15+E16</f>
        <v>-34.000000000000014</v>
      </c>
      <c r="F17" s="19">
        <f>+F15+F16</f>
        <v>-131.60000000000002</v>
      </c>
    </row>
    <row r="18" spans="1:6" ht="12.75">
      <c r="A18" s="23" t="s">
        <v>38</v>
      </c>
      <c r="B18" s="20">
        <f>+B10-B9</f>
        <v>30.699999999999996</v>
      </c>
      <c r="C18" s="20">
        <f>+C10-C9</f>
        <v>44.099999999999994</v>
      </c>
      <c r="D18" s="20">
        <f>+D10-D9</f>
        <v>52.2</v>
      </c>
      <c r="E18" s="20">
        <f>+E10-E9</f>
        <v>63.79999999999998</v>
      </c>
      <c r="F18" s="20">
        <f>+F10-F9</f>
        <v>33.89999999999998</v>
      </c>
    </row>
    <row r="19" spans="1:6" ht="12.75">
      <c r="A19" s="24" t="s">
        <v>37</v>
      </c>
      <c r="B19" s="24"/>
      <c r="C19" s="24"/>
      <c r="D19" s="24"/>
      <c r="E19" s="24"/>
      <c r="F19" s="24"/>
    </row>
    <row r="20" spans="1:6" ht="12.75">
      <c r="A20" s="24" t="s">
        <v>34</v>
      </c>
      <c r="B20" s="24">
        <v>5.9</v>
      </c>
      <c r="C20" s="24">
        <v>11.4</v>
      </c>
      <c r="D20" s="24">
        <v>16.8</v>
      </c>
      <c r="E20" s="24">
        <v>20.5</v>
      </c>
      <c r="F20" s="24">
        <v>26.8</v>
      </c>
    </row>
    <row r="21" spans="1:6" ht="12.75">
      <c r="A21" s="24" t="s">
        <v>33</v>
      </c>
      <c r="B21" s="24">
        <v>9.7</v>
      </c>
      <c r="C21" s="24">
        <v>10.4</v>
      </c>
      <c r="D21" s="24">
        <v>12.5</v>
      </c>
      <c r="E21" s="24">
        <v>14.6</v>
      </c>
      <c r="F21" s="24">
        <v>28.3</v>
      </c>
    </row>
    <row r="22" spans="1:6" ht="12.75">
      <c r="A22" s="24" t="s">
        <v>32</v>
      </c>
      <c r="B22" s="24">
        <v>11</v>
      </c>
      <c r="C22" s="24">
        <v>13.9</v>
      </c>
      <c r="D22" s="24">
        <v>19.2</v>
      </c>
      <c r="E22" s="24">
        <v>28.7</v>
      </c>
      <c r="F22" s="24">
        <v>44.7</v>
      </c>
    </row>
    <row r="23" spans="1:6" ht="12.75">
      <c r="A23" s="24" t="s">
        <v>31</v>
      </c>
      <c r="B23" s="24"/>
      <c r="C23" s="24"/>
      <c r="D23" s="24">
        <v>3.1</v>
      </c>
      <c r="E23" s="24">
        <v>3.6</v>
      </c>
      <c r="F23" s="24">
        <v>5.2</v>
      </c>
    </row>
    <row r="24" spans="1:6" ht="12.75">
      <c r="A24" s="10"/>
      <c r="B24" s="10"/>
      <c r="C24" s="10"/>
      <c r="D24" s="10"/>
      <c r="E24" s="10"/>
      <c r="F24" s="10"/>
    </row>
    <row r="25" spans="1:6" ht="12.75">
      <c r="A25" s="24" t="s">
        <v>36</v>
      </c>
      <c r="B25" s="10"/>
      <c r="C25" s="10"/>
      <c r="D25" s="10"/>
      <c r="E25" s="10"/>
      <c r="F25" s="10"/>
    </row>
    <row r="26" spans="1:6" ht="12.75">
      <c r="A26" s="24" t="s">
        <v>35</v>
      </c>
      <c r="B26" s="10"/>
      <c r="C26" s="10"/>
      <c r="D26" s="10"/>
      <c r="E26" s="10"/>
      <c r="F26" s="10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6" width="8.7109375" style="0" customWidth="1"/>
  </cols>
  <sheetData>
    <row r="1" ht="12.75">
      <c r="A1" s="32" t="str">
        <f>+'DATOS EST PATR'!A1</f>
        <v>AFIC - Ejercicio de autoevaluación 14</v>
      </c>
    </row>
    <row r="2" ht="12.75">
      <c r="A2" s="32" t="str">
        <f>+'DATOS EST PATR'!A2</f>
        <v>IMPSAT FIBER NETWORKS</v>
      </c>
    </row>
    <row r="4" spans="1:6" ht="12.75">
      <c r="A4" s="15"/>
      <c r="B4" s="14">
        <v>1995</v>
      </c>
      <c r="C4" s="14">
        <v>1996</v>
      </c>
      <c r="D4" s="14">
        <v>1997</v>
      </c>
      <c r="E4" s="14">
        <v>1998</v>
      </c>
      <c r="F4" s="14">
        <v>1999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65.7109375" style="0" customWidth="1"/>
  </cols>
  <sheetData>
    <row r="1" ht="12.75">
      <c r="A1" s="32" t="str">
        <f>+'DATOS EST PATR'!A1</f>
        <v>AFIC - Ejercicio de autoevaluación 14</v>
      </c>
    </row>
    <row r="2" ht="12.75">
      <c r="A2" s="32" t="str">
        <f>+'DATOS EST PATR'!A2</f>
        <v>IMPSAT FIBER NETWORKS</v>
      </c>
    </row>
    <row r="4" ht="12.75">
      <c r="B4" s="8" t="s">
        <v>52</v>
      </c>
    </row>
    <row r="5" ht="13.5" thickBot="1"/>
    <row r="6" spans="1:2" ht="24.75" thickBot="1">
      <c r="A6" s="5" t="s">
        <v>4</v>
      </c>
      <c r="B6" s="6"/>
    </row>
    <row r="7" spans="1:2" ht="12.75">
      <c r="A7" s="2"/>
      <c r="B7" s="7"/>
    </row>
    <row r="8" ht="25.5">
      <c r="B8" s="8" t="s">
        <v>53</v>
      </c>
    </row>
    <row r="9" ht="13.5" thickBot="1"/>
    <row r="10" spans="1:2" ht="24.75" thickBot="1">
      <c r="A10" s="5" t="s">
        <v>4</v>
      </c>
      <c r="B10" s="6"/>
    </row>
    <row r="12" ht="25.5">
      <c r="B12" s="8" t="s">
        <v>54</v>
      </c>
    </row>
    <row r="13" ht="13.5" thickBot="1"/>
    <row r="14" spans="1:2" ht="24.75" thickBot="1">
      <c r="A14" s="5" t="s">
        <v>4</v>
      </c>
      <c r="B14" s="6"/>
    </row>
    <row r="16" ht="25.5">
      <c r="B16" s="8" t="s">
        <v>57</v>
      </c>
    </row>
    <row r="17" ht="13.5" thickBot="1"/>
    <row r="18" spans="1:2" ht="24.75" thickBot="1">
      <c r="A18" s="5" t="s">
        <v>4</v>
      </c>
      <c r="B18" s="6"/>
    </row>
    <row r="20" ht="25.5">
      <c r="B20" s="8" t="s">
        <v>55</v>
      </c>
    </row>
    <row r="21" ht="13.5" thickBot="1"/>
    <row r="22" spans="1:2" ht="24.75" thickBot="1">
      <c r="A22" s="5" t="s">
        <v>4</v>
      </c>
      <c r="B22" s="6"/>
    </row>
    <row r="24" ht="25.5">
      <c r="B24" s="8" t="s">
        <v>56</v>
      </c>
    </row>
    <row r="25" ht="13.5" thickBot="1"/>
    <row r="26" spans="1:2" ht="24.75" thickBot="1">
      <c r="A26" s="5" t="s">
        <v>4</v>
      </c>
      <c r="B26" s="6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2001-03-20T22:35:19Z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