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CERAM SAN LORENZO" sheetId="1" r:id="rId1"/>
    <sheet name="DATOS" sheetId="2" r:id="rId2"/>
    <sheet name="CALCULOS" sheetId="3" r:id="rId3"/>
    <sheet name="RESPUESTAS" sheetId="4" r:id="rId4"/>
    <sheet name="Hoja5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<sst xmlns="http://schemas.openxmlformats.org/spreadsheetml/2006/main" count="48" uniqueCount="41">
  <si>
    <t>Manual de Estudio Programado</t>
  </si>
  <si>
    <t>ANALISIS FINANCIERO CON</t>
  </si>
  <si>
    <t>INFORMACION CONTABLE</t>
  </si>
  <si>
    <t>Carrera de Licenciado en Administración</t>
  </si>
  <si>
    <t>Patrimonio neto</t>
  </si>
  <si>
    <t>Pasivo financiero</t>
  </si>
  <si>
    <t>Activo operativo neto</t>
  </si>
  <si>
    <t>Pasivo operativo</t>
  </si>
  <si>
    <t>Activo no corriente operativo</t>
  </si>
  <si>
    <t>Activo corriente operativo</t>
  </si>
  <si>
    <t>Ganancia ordinaria</t>
  </si>
  <si>
    <t>Costo pasivo financiero</t>
  </si>
  <si>
    <t>Ganancia operativa</t>
  </si>
  <si>
    <t>Costos fijos DI</t>
  </si>
  <si>
    <t>Costos fijos</t>
  </si>
  <si>
    <t>Margen de contribución DI</t>
  </si>
  <si>
    <t>Margen de contribución</t>
  </si>
  <si>
    <t>Costos variables</t>
  </si>
  <si>
    <t>Ventas</t>
  </si>
  <si>
    <t>Total</t>
  </si>
  <si>
    <t>Otros ingresos y egresos</t>
  </si>
  <si>
    <t>Gastos de administración</t>
  </si>
  <si>
    <t>Gastos de comercialización</t>
  </si>
  <si>
    <t>Costo de productos vendidos</t>
  </si>
  <si>
    <t>Fijo</t>
  </si>
  <si>
    <t>Variable</t>
  </si>
  <si>
    <t>CERAMICA SAN LORENZO: RENDIMIENTO Y EFECTO PALANCA</t>
  </si>
  <si>
    <t>Escriba su respuesta</t>
  </si>
  <si>
    <t>Tasa impuesto ganancia operativa</t>
  </si>
  <si>
    <t>El rendimiento en 1999 es significativamente menor que el de 1998. ¿A qué puede atribuirse esta disminución?</t>
  </si>
  <si>
    <t>Calcule el efecto palanca en 1999. ¿Cuál sería el rendimiento en 2000 si las ventas disminuyen 10%? Enuncie las condiciones para que el efecto en el rendimiento sea efectivamente el que se calcula de ese modo.</t>
  </si>
  <si>
    <t>Si calcula el efecto palanca en 1998 observará que el rendimiento en 1999 no se ha comportado según la relación entre cambio en ventas y cambio en rendimiento. Explique por qué ocurre esto.</t>
  </si>
  <si>
    <t>Si en 2000 las ventas en unidades disminuyen a 17 millones de m2 (aproxi-madamente 5.5%) pero las ventas en valores disminuyen 10%, ¿el efecto en el rendimiento es mayor o menor que el calculado con el efecto palanca?</t>
  </si>
  <si>
    <t>Facultad de Ciencias Económicas - U.N.Cuyo</t>
  </si>
  <si>
    <t>Ricardo A. Fornero</t>
  </si>
  <si>
    <t>Planilla de apoyo para la solución del</t>
  </si>
  <si>
    <t>EJERCICIO DE AUTOEVALUACION</t>
  </si>
  <si>
    <t>Datos para solución en las hojas siguientes</t>
  </si>
  <si>
    <t>AFIC - Ejercicio de autoevaluación 5</t>
  </si>
  <si>
    <t>Los datos tienen una protección simple para prevenir el borrado accidental</t>
  </si>
  <si>
    <t>5  Cerámica San Lorenzo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</si>
</sst>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165" fontId="0" fillId="0" borderId="0" xfId="19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164" fontId="0" fillId="0" borderId="4" xfId="15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64" fontId="0" fillId="0" borderId="5" xfId="15" applyNumberFormat="1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0" xfId="19" applyNumberFormat="1" applyFont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3" t="s">
        <v>33</v>
      </c>
    </row>
    <row r="2" ht="12.75">
      <c r="A2" s="3" t="s">
        <v>3</v>
      </c>
    </row>
    <row r="3" s="4" customFormat="1" ht="6.75" customHeight="1">
      <c r="A3"/>
    </row>
    <row r="4" ht="6.75" customHeight="1"/>
    <row r="5" ht="18">
      <c r="A5" s="24" t="s">
        <v>1</v>
      </c>
    </row>
    <row r="6" ht="18">
      <c r="A6" s="24" t="s">
        <v>2</v>
      </c>
    </row>
    <row r="7" ht="15.75">
      <c r="A7" s="25" t="s">
        <v>0</v>
      </c>
    </row>
    <row r="8" ht="12.75">
      <c r="A8" s="4"/>
    </row>
    <row r="9" s="4" customFormat="1" ht="12.75">
      <c r="A9" s="26" t="s">
        <v>34</v>
      </c>
    </row>
    <row r="10" s="4" customFormat="1" ht="11.25">
      <c r="A10" s="27"/>
    </row>
    <row r="11" ht="12.75">
      <c r="A11" s="1" t="s">
        <v>35</v>
      </c>
    </row>
    <row r="12" ht="15.75">
      <c r="A12" s="23" t="s">
        <v>36</v>
      </c>
    </row>
    <row r="13" ht="15.75">
      <c r="A13" s="23" t="s">
        <v>40</v>
      </c>
    </row>
    <row r="14" ht="19.5" customHeight="1">
      <c r="A14" s="28" t="s">
        <v>37</v>
      </c>
    </row>
    <row r="15" ht="9.75" customHeight="1">
      <c r="A15" s="32" t="s">
        <v>39</v>
      </c>
    </row>
    <row r="16" ht="15.75">
      <c r="A16" s="29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9" customWidth="1"/>
    <col min="2" max="23" width="8.7109375" style="9" customWidth="1"/>
    <col min="24" max="16384" width="11.421875" style="9" customWidth="1"/>
  </cols>
  <sheetData>
    <row r="1" spans="1:3" ht="12.75">
      <c r="A1" s="31" t="s">
        <v>38</v>
      </c>
      <c r="B1" s="11"/>
      <c r="C1" s="11"/>
    </row>
    <row r="2" spans="1:3" ht="12.75">
      <c r="A2" s="31" t="s">
        <v>26</v>
      </c>
      <c r="B2" s="11"/>
      <c r="C2" s="11"/>
    </row>
    <row r="3" spans="1:3" ht="12.75">
      <c r="A3" s="11"/>
      <c r="B3" s="11"/>
      <c r="C3" s="11"/>
    </row>
    <row r="4" spans="1:3" ht="12.75">
      <c r="A4" s="12"/>
      <c r="B4" s="13">
        <v>1998</v>
      </c>
      <c r="C4" s="13">
        <v>1999</v>
      </c>
    </row>
    <row r="5" spans="1:3" ht="12.75">
      <c r="A5" s="14" t="s">
        <v>9</v>
      </c>
      <c r="B5" s="15">
        <f>1.1+28.5+4.5+13.6+9</f>
        <v>56.7</v>
      </c>
      <c r="C5" s="15">
        <f>1.4+32.7+4+15.7+9.7</f>
        <v>63.5</v>
      </c>
    </row>
    <row r="6" spans="1:3" ht="12.75">
      <c r="A6" s="14" t="s">
        <v>8</v>
      </c>
      <c r="B6" s="15">
        <f>102.4+3.2</f>
        <v>105.60000000000001</v>
      </c>
      <c r="C6" s="15">
        <f>103.9+4.4</f>
        <v>108.30000000000001</v>
      </c>
    </row>
    <row r="7" spans="1:3" ht="12.75">
      <c r="A7" s="14" t="s">
        <v>7</v>
      </c>
      <c r="B7" s="15">
        <f>10.4+2.8+1.5+1.5+0.8</f>
        <v>17</v>
      </c>
      <c r="C7" s="15">
        <f>10.7+3+1.6+1.8</f>
        <v>17.099999999999998</v>
      </c>
    </row>
    <row r="8" spans="1:3" ht="12.75">
      <c r="A8" s="14" t="s">
        <v>6</v>
      </c>
      <c r="B8" s="15">
        <f>+B5+B6-B7</f>
        <v>145.3</v>
      </c>
      <c r="C8" s="15">
        <f>+C5+C6-C7</f>
        <v>154.70000000000002</v>
      </c>
    </row>
    <row r="9" spans="1:3" ht="12.75">
      <c r="A9" s="14" t="s">
        <v>5</v>
      </c>
      <c r="B9" s="15">
        <f>9+25.8</f>
        <v>34.8</v>
      </c>
      <c r="C9" s="15">
        <f>7.1+28.7</f>
        <v>35.8</v>
      </c>
    </row>
    <row r="10" spans="1:3" ht="12.75">
      <c r="A10" s="16" t="s">
        <v>4</v>
      </c>
      <c r="B10" s="17">
        <f>+B5+B6-B7-B9</f>
        <v>110.50000000000001</v>
      </c>
      <c r="C10" s="17">
        <f>+C5+C6-C7-C9</f>
        <v>118.90000000000002</v>
      </c>
    </row>
    <row r="11" spans="1:3" ht="12.75">
      <c r="A11" s="11"/>
      <c r="B11" s="11"/>
      <c r="C11" s="11"/>
    </row>
    <row r="12" spans="1:3" ht="12.75">
      <c r="A12" s="18"/>
      <c r="B12" s="13">
        <v>1998</v>
      </c>
      <c r="C12" s="13">
        <v>1999</v>
      </c>
    </row>
    <row r="13" spans="1:3" ht="12.75">
      <c r="A13" s="14" t="s">
        <v>18</v>
      </c>
      <c r="B13" s="15">
        <v>93.7</v>
      </c>
      <c r="C13" s="15">
        <v>86.2</v>
      </c>
    </row>
    <row r="14" spans="1:3" ht="12.75">
      <c r="A14" s="14" t="s">
        <v>17</v>
      </c>
      <c r="B14" s="15">
        <f>-DATOS!B31</f>
        <v>-42.6</v>
      </c>
      <c r="C14" s="15">
        <f>-DATOS!E31</f>
        <v>-40.3</v>
      </c>
    </row>
    <row r="15" spans="1:3" ht="12.75">
      <c r="A15" s="14" t="s">
        <v>16</v>
      </c>
      <c r="B15" s="15">
        <f>+B13+B14</f>
        <v>51.1</v>
      </c>
      <c r="C15" s="15">
        <f>+C13+C14</f>
        <v>45.900000000000006</v>
      </c>
    </row>
    <row r="16" spans="1:3" ht="12.75">
      <c r="A16" s="14" t="s">
        <v>15</v>
      </c>
      <c r="B16" s="15">
        <f>+B15*(1-DATOS!B23)</f>
        <v>33.45206185567011</v>
      </c>
      <c r="C16" s="15">
        <f>+C15*(1-DATOS!C23)</f>
        <v>31.663828125000002</v>
      </c>
    </row>
    <row r="17" spans="1:3" ht="12.75">
      <c r="A17" s="14" t="s">
        <v>14</v>
      </c>
      <c r="B17" s="15">
        <f>-DATOS!C31</f>
        <v>-31.700000000000003</v>
      </c>
      <c r="C17" s="15">
        <f>-DATOS!F31</f>
        <v>-33.1</v>
      </c>
    </row>
    <row r="18" spans="1:3" ht="12.75">
      <c r="A18" s="14" t="s">
        <v>13</v>
      </c>
      <c r="B18" s="17">
        <f>+B17*(1-DATOS!B23)</f>
        <v>-20.75206185567011</v>
      </c>
      <c r="C18" s="17">
        <f>+C17*(1-DATOS!C23)</f>
        <v>-22.833828125</v>
      </c>
    </row>
    <row r="19" spans="1:3" ht="12.75">
      <c r="A19" s="14" t="s">
        <v>12</v>
      </c>
      <c r="B19" s="15">
        <f>+B16+B18</f>
        <v>12.7</v>
      </c>
      <c r="C19" s="15">
        <f>+C16+C18</f>
        <v>8.830000000000002</v>
      </c>
    </row>
    <row r="20" spans="1:3" ht="12.75">
      <c r="A20" s="14" t="s">
        <v>11</v>
      </c>
      <c r="B20" s="17">
        <v>-2.6</v>
      </c>
      <c r="C20" s="17">
        <v>-2.73</v>
      </c>
    </row>
    <row r="21" spans="1:3" ht="12.75">
      <c r="A21" s="16" t="s">
        <v>10</v>
      </c>
      <c r="B21" s="17">
        <f>+B19+B20</f>
        <v>10.1</v>
      </c>
      <c r="C21" s="17">
        <f>+C19+C20</f>
        <v>6.100000000000001</v>
      </c>
    </row>
    <row r="22" spans="1:3" ht="12.75">
      <c r="A22" s="11"/>
      <c r="B22" s="11"/>
      <c r="C22" s="11"/>
    </row>
    <row r="23" spans="1:3" ht="12.75">
      <c r="A23" s="19" t="s">
        <v>28</v>
      </c>
      <c r="B23" s="20">
        <v>0.345360824742268</v>
      </c>
      <c r="C23" s="20">
        <v>0.31015625</v>
      </c>
    </row>
    <row r="24" spans="1:3" ht="12.75">
      <c r="A24" s="11"/>
      <c r="B24" s="11"/>
      <c r="C24" s="11"/>
    </row>
    <row r="25" spans="1:7" ht="12.75">
      <c r="A25" s="21"/>
      <c r="B25" s="33">
        <v>1998</v>
      </c>
      <c r="C25" s="34"/>
      <c r="D25" s="35"/>
      <c r="E25" s="33">
        <v>1999</v>
      </c>
      <c r="F25" s="34"/>
      <c r="G25" s="35"/>
    </row>
    <row r="26" spans="1:7" ht="12.75">
      <c r="A26" s="18"/>
      <c r="B26" s="22" t="s">
        <v>25</v>
      </c>
      <c r="C26" s="22" t="s">
        <v>24</v>
      </c>
      <c r="D26" s="22" t="s">
        <v>19</v>
      </c>
      <c r="E26" s="22" t="s">
        <v>25</v>
      </c>
      <c r="F26" s="22" t="s">
        <v>24</v>
      </c>
      <c r="G26" s="22" t="s">
        <v>19</v>
      </c>
    </row>
    <row r="27" spans="1:7" ht="12.75">
      <c r="A27" s="14" t="s">
        <v>23</v>
      </c>
      <c r="B27" s="15">
        <f>30.7+10</f>
        <v>40.7</v>
      </c>
      <c r="C27" s="15">
        <f>11.3+4.3+5.2</f>
        <v>20.8</v>
      </c>
      <c r="D27" s="15">
        <f>+B27+C27</f>
        <v>61.5</v>
      </c>
      <c r="E27" s="15">
        <f>26.9+10.5</f>
        <v>37.4</v>
      </c>
      <c r="F27" s="15">
        <f>11.2+4.5+5.5</f>
        <v>21.2</v>
      </c>
      <c r="G27" s="15">
        <f>+E27+F27</f>
        <v>58.599999999999994</v>
      </c>
    </row>
    <row r="28" spans="1:7" ht="12.75">
      <c r="A28" s="14" t="s">
        <v>22</v>
      </c>
      <c r="B28" s="15">
        <v>1.9</v>
      </c>
      <c r="C28" s="15">
        <f>2.7+1.7</f>
        <v>4.4</v>
      </c>
      <c r="D28" s="15">
        <f>+B28+C28</f>
        <v>6.300000000000001</v>
      </c>
      <c r="E28" s="15">
        <v>2.9</v>
      </c>
      <c r="F28" s="15">
        <f>2.8+1.9</f>
        <v>4.699999999999999</v>
      </c>
      <c r="G28" s="15">
        <f>+E28+F28</f>
        <v>7.6</v>
      </c>
    </row>
    <row r="29" spans="1:7" ht="12.75">
      <c r="A29" s="14" t="s">
        <v>21</v>
      </c>
      <c r="B29" s="15"/>
      <c r="C29" s="15">
        <f>3.9+4.1</f>
        <v>8</v>
      </c>
      <c r="D29" s="15">
        <f>+B29+C29</f>
        <v>8</v>
      </c>
      <c r="E29" s="15"/>
      <c r="F29" s="15">
        <f>4+4.5</f>
        <v>8.5</v>
      </c>
      <c r="G29" s="15">
        <f>+E29+F29</f>
        <v>8.5</v>
      </c>
    </row>
    <row r="30" spans="1:7" ht="12.75">
      <c r="A30" s="14" t="s">
        <v>20</v>
      </c>
      <c r="B30" s="17"/>
      <c r="C30" s="17">
        <v>-1.5</v>
      </c>
      <c r="D30" s="17">
        <f>+B30+C30</f>
        <v>-1.5</v>
      </c>
      <c r="E30" s="17"/>
      <c r="F30" s="17">
        <v>-1.3</v>
      </c>
      <c r="G30" s="17">
        <f>+E30+F30</f>
        <v>-1.3</v>
      </c>
    </row>
    <row r="31" spans="1:7" ht="12.75">
      <c r="A31" s="16" t="s">
        <v>19</v>
      </c>
      <c r="B31" s="17">
        <f aca="true" t="shared" si="0" ref="B31:G31">SUM(B27:B30)</f>
        <v>42.6</v>
      </c>
      <c r="C31" s="17">
        <f t="shared" si="0"/>
        <v>31.700000000000003</v>
      </c>
      <c r="D31" s="17">
        <f t="shared" si="0"/>
        <v>74.3</v>
      </c>
      <c r="E31" s="17">
        <f t="shared" si="0"/>
        <v>40.3</v>
      </c>
      <c r="F31" s="17">
        <f t="shared" si="0"/>
        <v>33.1</v>
      </c>
      <c r="G31" s="17">
        <f t="shared" si="0"/>
        <v>73.39999999999999</v>
      </c>
    </row>
    <row r="34" ht="12.75">
      <c r="D34" s="10"/>
    </row>
  </sheetData>
  <sheetProtection sheet="1" objects="1" scenarios="1"/>
  <mergeCells count="2">
    <mergeCell ref="B25:D25"/>
    <mergeCell ref="E25:G2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6" width="8.7109375" style="0" customWidth="1"/>
  </cols>
  <sheetData>
    <row r="1" ht="12.75">
      <c r="A1" s="30" t="str">
        <f>+DATOS!A1</f>
        <v>AFIC - Ejercicio de autoevaluación 5</v>
      </c>
    </row>
    <row r="2" ht="12.75">
      <c r="A2" s="30" t="str">
        <f>+DATOS!A2</f>
        <v>CERAMICA SAN LORENZO: RENDIMIENTO Y EFECTO PALANCA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30" t="str">
        <f>+DATOS!A1</f>
        <v>AFIC - Ejercicio de autoevaluación 5</v>
      </c>
    </row>
    <row r="2" ht="12.75">
      <c r="A2" s="30" t="str">
        <f>+DATOS!A2</f>
        <v>CERAMICA SAN LORENZO: RENDIMIENTO Y EFECTO PALANCA</v>
      </c>
    </row>
    <row r="4" ht="25.5">
      <c r="B4" s="8" t="s">
        <v>29</v>
      </c>
    </row>
    <row r="5" ht="13.5" thickBot="1"/>
    <row r="6" spans="1:2" ht="24.75" thickBot="1">
      <c r="A6" s="5" t="s">
        <v>27</v>
      </c>
      <c r="B6" s="6"/>
    </row>
    <row r="7" spans="1:2" ht="12.75">
      <c r="A7" s="2"/>
      <c r="B7" s="7"/>
    </row>
    <row r="8" ht="38.25">
      <c r="B8" s="8" t="s">
        <v>30</v>
      </c>
    </row>
    <row r="9" ht="13.5" thickBot="1"/>
    <row r="10" spans="1:2" ht="24.75" thickBot="1">
      <c r="A10" s="5" t="s">
        <v>27</v>
      </c>
      <c r="B10" s="6"/>
    </row>
    <row r="12" ht="38.25">
      <c r="B12" s="8" t="s">
        <v>31</v>
      </c>
    </row>
    <row r="13" ht="13.5" thickBot="1"/>
    <row r="14" spans="1:2" ht="24.75" thickBot="1">
      <c r="A14" s="5" t="s">
        <v>27</v>
      </c>
      <c r="B14" s="6"/>
    </row>
    <row r="16" ht="38.25">
      <c r="B16" s="8" t="s">
        <v>32</v>
      </c>
    </row>
    <row r="17" ht="13.5" thickBot="1"/>
    <row r="18" spans="1:2" ht="24.75" thickBot="1">
      <c r="A18" s="5" t="s">
        <v>27</v>
      </c>
      <c r="B18" s="6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